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home\_muw\WP\WP.IV\WSPÓLNY WP-IV\MALUCH\MALUCH 2019\WYNIKI\"/>
    </mc:Choice>
  </mc:AlternateContent>
  <xr:revisionPtr revIDLastSave="0" documentId="13_ncr:1_{5C1DF585-67A2-4053-B26F-F2D48C29321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moduł 1 b" sheetId="1" r:id="rId1"/>
  </sheets>
  <definedNames>
    <definedName name="_xlnm._FilterDatabase" localSheetId="0" hidden="1">'moduł 1 b'!$A$1:$AF$21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" i="1" l="1"/>
  <c r="AD21" i="1"/>
  <c r="Z21" i="1"/>
  <c r="O21" i="1"/>
  <c r="H21" i="1"/>
  <c r="AE6" i="1" l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T20" i="1" l="1"/>
  <c r="S20" i="1"/>
  <c r="O20" i="1"/>
  <c r="AF20" i="1" s="1"/>
  <c r="L20" i="1"/>
  <c r="H20" i="1"/>
  <c r="T19" i="1"/>
  <c r="S19" i="1"/>
  <c r="O19" i="1"/>
  <c r="AF19" i="1" s="1"/>
  <c r="L19" i="1"/>
  <c r="H19" i="1"/>
  <c r="T18" i="1"/>
  <c r="S18" i="1"/>
  <c r="O18" i="1"/>
  <c r="AF18" i="1" s="1"/>
  <c r="L18" i="1"/>
  <c r="H18" i="1"/>
  <c r="T17" i="1"/>
  <c r="S17" i="1"/>
  <c r="O17" i="1"/>
  <c r="AF17" i="1" s="1"/>
  <c r="L17" i="1"/>
  <c r="H17" i="1"/>
  <c r="T16" i="1"/>
  <c r="S16" i="1"/>
  <c r="O16" i="1"/>
  <c r="AF16" i="1" s="1"/>
  <c r="L16" i="1"/>
  <c r="H16" i="1"/>
  <c r="T15" i="1"/>
  <c r="S15" i="1"/>
  <c r="O15" i="1"/>
  <c r="AF15" i="1" s="1"/>
  <c r="L15" i="1"/>
  <c r="H15" i="1"/>
  <c r="T14" i="1"/>
  <c r="S14" i="1"/>
  <c r="O14" i="1"/>
  <c r="AF14" i="1" s="1"/>
  <c r="L14" i="1"/>
  <c r="H14" i="1"/>
  <c r="T13" i="1"/>
  <c r="S13" i="1"/>
  <c r="O13" i="1"/>
  <c r="AF13" i="1" s="1"/>
  <c r="L13" i="1"/>
  <c r="H13" i="1"/>
  <c r="T12" i="1"/>
  <c r="S12" i="1"/>
  <c r="O12" i="1"/>
  <c r="AF12" i="1" s="1"/>
  <c r="L12" i="1"/>
  <c r="H12" i="1"/>
  <c r="T11" i="1"/>
  <c r="S11" i="1"/>
  <c r="O11" i="1"/>
  <c r="AF11" i="1" s="1"/>
  <c r="L11" i="1"/>
  <c r="H11" i="1"/>
  <c r="T10" i="1"/>
  <c r="S10" i="1"/>
  <c r="O10" i="1"/>
  <c r="AF10" i="1" s="1"/>
  <c r="L10" i="1"/>
  <c r="H10" i="1"/>
  <c r="T9" i="1"/>
  <c r="S9" i="1"/>
  <c r="O9" i="1"/>
  <c r="AF9" i="1" s="1"/>
  <c r="L9" i="1"/>
  <c r="H9" i="1"/>
  <c r="T8" i="1"/>
  <c r="S8" i="1"/>
  <c r="O8" i="1"/>
  <c r="AF8" i="1" s="1"/>
  <c r="L8" i="1"/>
  <c r="H8" i="1"/>
  <c r="T7" i="1"/>
  <c r="S7" i="1"/>
  <c r="O7" i="1"/>
  <c r="AF7" i="1" s="1"/>
  <c r="L7" i="1"/>
  <c r="H7" i="1"/>
  <c r="T6" i="1"/>
  <c r="S6" i="1"/>
  <c r="O6" i="1"/>
  <c r="AF6" i="1" s="1"/>
  <c r="L6" i="1"/>
  <c r="H6" i="1"/>
  <c r="R14" i="1" l="1"/>
  <c r="R18" i="1"/>
  <c r="R20" i="1"/>
  <c r="R13" i="1"/>
  <c r="R9" i="1"/>
  <c r="R10" i="1"/>
  <c r="R15" i="1"/>
  <c r="R17" i="1"/>
  <c r="R7" i="1"/>
  <c r="R6" i="1"/>
  <c r="R19" i="1"/>
  <c r="R11" i="1"/>
  <c r="R8" i="1"/>
  <c r="R12" i="1"/>
  <c r="R16" i="1"/>
</calcChain>
</file>

<file path=xl/sharedStrings.xml><?xml version="1.0" encoding="utf-8"?>
<sst xmlns="http://schemas.openxmlformats.org/spreadsheetml/2006/main" count="179" uniqueCount="90">
  <si>
    <t>Lp.</t>
  </si>
  <si>
    <r>
      <t>Instytucja (nazwa, adres)</t>
    </r>
    <r>
      <rPr>
        <vertAlign val="superscript"/>
        <sz val="7"/>
        <rFont val="Arial"/>
        <family val="2"/>
        <charset val="238"/>
      </rPr>
      <t>1</t>
    </r>
  </si>
  <si>
    <t>Nazwa gminy, na terenie której będą tworzone miejsca opieki</t>
  </si>
  <si>
    <r>
      <t>Kod terytorialny GUS gminy, na terenie któej będą tworzone miejsca opieki</t>
    </r>
    <r>
      <rPr>
        <vertAlign val="superscript"/>
        <sz val="7"/>
        <rFont val="Arial"/>
        <family val="2"/>
        <charset val="238"/>
      </rPr>
      <t>2</t>
    </r>
  </si>
  <si>
    <t>Liczba tworzonych miejsc</t>
  </si>
  <si>
    <t>Wydatki na tworzenie miejsc</t>
  </si>
  <si>
    <t>Koszty realizacji zadania OGÓŁEM (zł), z tego:</t>
  </si>
  <si>
    <r>
      <t xml:space="preserve">Kwota dofinansowania na tworzenie miejsca w żłobku lub klubie dziecięcym/ 1 tworzone miejsce </t>
    </r>
    <r>
      <rPr>
        <vertAlign val="superscript"/>
        <sz val="7"/>
        <rFont val="Arial"/>
        <family val="2"/>
        <charset val="238"/>
      </rPr>
      <t>3</t>
    </r>
  </si>
  <si>
    <r>
      <t xml:space="preserve">Kwota dofinansowania na tworzenie miejsca u dziennego opiekuna/ 1 tworzone miejsce </t>
    </r>
    <r>
      <rPr>
        <vertAlign val="superscript"/>
        <sz val="7"/>
        <rFont val="Arial"/>
        <family val="2"/>
        <charset val="238"/>
      </rPr>
      <t>4</t>
    </r>
  </si>
  <si>
    <r>
      <t xml:space="preserve">Podmiot wnioskujący </t>
    </r>
    <r>
      <rPr>
        <vertAlign val="superscript"/>
        <sz val="7"/>
        <rFont val="Arial"/>
        <family val="2"/>
        <charset val="238"/>
      </rPr>
      <t>6</t>
    </r>
  </si>
  <si>
    <r>
      <t xml:space="preserve">Czy w gminie, na terenie której tworzone będą miejsca opieki, funkcjonuje powszechny system dofinansowania pobytu dzieci w insytucjach opieki? </t>
    </r>
    <r>
      <rPr>
        <vertAlign val="superscript"/>
        <sz val="7"/>
        <rFont val="Arial"/>
        <family val="2"/>
        <charset val="238"/>
      </rPr>
      <t>7,8</t>
    </r>
  </si>
  <si>
    <r>
      <t xml:space="preserve">Czy w gminie, na terenie której tworzone będą miejsca opieki funkcjonują żłobki lub kluby dziecięce? </t>
    </r>
    <r>
      <rPr>
        <vertAlign val="superscript"/>
        <sz val="7"/>
        <rFont val="Arial"/>
        <family val="2"/>
        <charset val="238"/>
      </rPr>
      <t>8</t>
    </r>
  </si>
  <si>
    <t>gmina</t>
  </si>
  <si>
    <t>powiat</t>
  </si>
  <si>
    <t>samorząd województwa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</si>
  <si>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</si>
  <si>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</si>
  <si>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</si>
  <si>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</si>
  <si>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</si>
  <si>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</si>
  <si>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</si>
  <si>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</si>
  <si>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</si>
  <si>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</si>
  <si>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</si>
  <si>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
z tego:</t>
  </si>
  <si>
    <t>8 (9+10+11)</t>
  </si>
  <si>
    <t>12 (13+14)</t>
  </si>
  <si>
    <t>15 (16+17)</t>
  </si>
  <si>
    <t>18 (12+15)</t>
  </si>
  <si>
    <t>02</t>
  </si>
  <si>
    <t>01</t>
  </si>
  <si>
    <t>1</t>
  </si>
  <si>
    <t>x</t>
  </si>
  <si>
    <t>tak</t>
  </si>
  <si>
    <t>05</t>
  </si>
  <si>
    <t>3</t>
  </si>
  <si>
    <t>nie</t>
  </si>
  <si>
    <t>08</t>
  </si>
  <si>
    <t>14</t>
  </si>
  <si>
    <t>06</t>
  </si>
  <si>
    <t>2</t>
  </si>
  <si>
    <t>10</t>
  </si>
  <si>
    <t>07</t>
  </si>
  <si>
    <t>12</t>
  </si>
  <si>
    <t>18</t>
  </si>
  <si>
    <t>04</t>
  </si>
  <si>
    <t>03</t>
  </si>
  <si>
    <t>16</t>
  </si>
  <si>
    <t>11</t>
  </si>
  <si>
    <t>62</t>
  </si>
  <si>
    <t>61</t>
  </si>
  <si>
    <t>Żłobek nr 2, ul. Wiejska  29, 33-100 Tarnów</t>
  </si>
  <si>
    <t>Gmina Miasta Tarnowa</t>
  </si>
  <si>
    <t>63</t>
  </si>
  <si>
    <t>Drwinia 173, 32-709 Drwinia</t>
  </si>
  <si>
    <t>Drwinia</t>
  </si>
  <si>
    <t>Klub dziecięcy w Strzegowej, Strzegowa 92, 32-340 Wolbrom</t>
  </si>
  <si>
    <t>Wolbrom</t>
  </si>
  <si>
    <t>Żłobek - zakup lokalu, Kraków</t>
  </si>
  <si>
    <t>Kraków</t>
  </si>
  <si>
    <t>Samorządowy Żłobek "MAŁE MISIE" Wysiołek Luborzycki 160B, 32-010 Luborzyca</t>
  </si>
  <si>
    <t>Kocmyrzów-Luborzyca</t>
  </si>
  <si>
    <t>Gminny Żłobek w Brzeznej, Brzezna 245, 33-386 Podegrodzie</t>
  </si>
  <si>
    <t>Podegrodzie</t>
  </si>
  <si>
    <t>Żłobek Miejski przy Miejskim Przedszkolu nr 1 w Gorlicach, ul. Wł. Jagiełły 9, 38-300 Gorlice</t>
  </si>
  <si>
    <t>Miasto Gorlice</t>
  </si>
  <si>
    <t>Publiczny Żłobek "Kącik dla Maluszka", ul. Adama Gorczyńskiego 1, 34-114 Brzeźnica</t>
  </si>
  <si>
    <t>Brzeźnica</t>
  </si>
  <si>
    <t>Żłobek, ul. Pachla, 32-050 Skawina</t>
  </si>
  <si>
    <t>Skawina</t>
  </si>
  <si>
    <t>Samorządowy Żłobek nr 2, os. Gen. Sikorskiego 15A, 32-200 Miechów</t>
  </si>
  <si>
    <t>Miechów</t>
  </si>
  <si>
    <t>Żłobek ul. Rabsztyńska 3, 32-310 Klucze</t>
  </si>
  <si>
    <t>Klucze</t>
  </si>
  <si>
    <t>Żłobek Miejski nr 2, ul. Podhalańska 38, 33-300 Nowy Sącz</t>
  </si>
  <si>
    <t>Nowy Sącz</t>
  </si>
  <si>
    <t>Żłobek Miejski nr 3, ul. Kusocińskiego, 33-300 Nowy Sącz</t>
  </si>
  <si>
    <t>Gmina Szerzyny, dz. ew. nr 1212/4 w Szerzynach</t>
  </si>
  <si>
    <t>Szerzyny</t>
  </si>
  <si>
    <t>Funkcjonowanie miejsc dla dzieci (z wyłączeniem dzieci niepełnosprawnych lub wymagających szczególnej opieki)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</si>
  <si>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</si>
  <si>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</si>
  <si>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</si>
  <si>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Całkowita kwota dofinansowania</t>
  </si>
  <si>
    <t>Liczba miejsc</t>
  </si>
  <si>
    <t>Okres funkcjonowania</t>
  </si>
  <si>
    <t>20 (16/(9+10)</t>
  </si>
  <si>
    <t>21 (17/11)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</si>
</sst>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  <protection locked="0"/>
    </xf>
    <xf numFmtId="4" fontId="2" fillId="0" borderId="20" xfId="1" applyNumberFormat="1" applyFont="1" applyBorder="1" applyAlignment="1" applyProtection="1">
      <alignment horizontal="left" vertical="center" wrapText="1"/>
      <protection locked="0"/>
    </xf>
    <xf numFmtId="4" fontId="2" fillId="0" borderId="5" xfId="1" applyNumberFormat="1" applyFont="1" applyBorder="1" applyAlignment="1" applyProtection="1">
      <alignment horizontal="left" vertical="center" wrapText="1"/>
      <protection locked="0"/>
    </xf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49" fontId="2" fillId="0" borderId="6" xfId="1" applyNumberFormat="1" applyFont="1" applyBorder="1" applyAlignment="1" applyProtection="1">
      <alignment horizontal="center" vertical="center" wrapText="1"/>
      <protection locked="0"/>
    </xf>
    <xf numFmtId="3" fontId="2" fillId="0" borderId="8" xfId="1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/>
      <protection locked="0"/>
    </xf>
    <xf numFmtId="3" fontId="2" fillId="0" borderId="21" xfId="1" applyNumberFormat="1" applyFont="1" applyBorder="1" applyAlignment="1" applyProtection="1">
      <alignment horizontal="center" vertical="center" wrapText="1"/>
      <protection locked="0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4" fontId="2" fillId="0" borderId="5" xfId="1" applyNumberFormat="1" applyFont="1" applyBorder="1" applyAlignment="1" applyProtection="1">
      <alignment vertical="center" wrapText="1"/>
      <protection locked="0"/>
    </xf>
    <xf numFmtId="0" fontId="2" fillId="0" borderId="20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4" fillId="0" borderId="5" xfId="0" applyFont="1" applyBorder="1"/>
    <xf numFmtId="4" fontId="2" fillId="0" borderId="22" xfId="1" applyNumberFormat="1" applyFont="1" applyBorder="1" applyAlignment="1" applyProtection="1">
      <alignment vertical="center" wrapText="1"/>
      <protection locked="0"/>
    </xf>
    <xf numFmtId="4" fontId="2" fillId="0" borderId="8" xfId="1" applyNumberFormat="1" applyFont="1" applyBorder="1" applyAlignment="1" applyProtection="1">
      <alignment vertical="center" wrapText="1"/>
      <protection locked="0"/>
    </xf>
    <xf numFmtId="0" fontId="5" fillId="3" borderId="0" xfId="0" applyFont="1" applyFill="1"/>
    <xf numFmtId="3" fontId="4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1" fontId="7" fillId="0" borderId="5" xfId="0" applyNumberFormat="1" applyFont="1" applyBorder="1"/>
    <xf numFmtId="1" fontId="6" fillId="0" borderId="5" xfId="1" applyNumberFormat="1" applyFont="1" applyBorder="1" applyAlignment="1" applyProtection="1">
      <alignment vertical="center" wrapText="1"/>
      <protection locked="0"/>
    </xf>
    <xf numFmtId="0" fontId="4" fillId="0" borderId="6" xfId="0" applyFont="1" applyBorder="1"/>
    <xf numFmtId="4" fontId="2" fillId="0" borderId="5" xfId="1" applyNumberFormat="1" applyFont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2" fillId="2" borderId="19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wrapText="1"/>
    </xf>
    <xf numFmtId="4" fontId="2" fillId="0" borderId="15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2" fillId="0" borderId="4" xfId="1" applyNumberFormat="1" applyFont="1" applyBorder="1" applyAlignment="1" applyProtection="1">
      <alignment horizontal="center" vertical="center" wrapText="1"/>
      <protection locked="0"/>
    </xf>
    <xf numFmtId="4" fontId="8" fillId="0" borderId="23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4" fontId="2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/>
    <xf numFmtId="0" fontId="8" fillId="0" borderId="23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3">
    <cellStyle name="Normalny" xfId="0" builtinId="0"/>
    <cellStyle name="Normalny_Arkusz1" xfId="1" xr:uid="{00000000-0005-0000-0000-000002000000}"/>
    <cellStyle name="Procen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1"/>
  <sheetViews>
    <sheetView tabSelected="1" zoomScaleNormal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AC27" sqref="AC27"/>
    </sheetView>
  </sheetViews>
  <sheetFormatPr defaultRowHeight="12" x14ac:dyDescent="0.2"/>
  <cols>
    <col min="1" max="8" width="9.42578125" style="1" bestFit="1" customWidth="1"/>
    <col min="9" max="11" width="9.42578125" style="1" customWidth="1"/>
    <col min="12" max="12" width="12" style="1" customWidth="1"/>
    <col min="13" max="13" width="10" style="1" customWidth="1"/>
    <col min="14" max="14" width="9.42578125" style="1" customWidth="1"/>
    <col min="15" max="15" width="14.7109375" style="40" customWidth="1"/>
    <col min="16" max="17" width="9.42578125" style="1" customWidth="1"/>
    <col min="18" max="18" width="11.5703125" style="40" customWidth="1"/>
    <col min="19" max="20" width="9.42578125" style="40" customWidth="1"/>
    <col min="21" max="22" width="9.42578125" style="1" customWidth="1"/>
    <col min="23" max="25" width="9.140625" style="1" customWidth="1"/>
    <col min="26" max="29" width="9.140625" style="1"/>
    <col min="30" max="30" width="13.140625" style="40" customWidth="1"/>
    <col min="31" max="31" width="13.5703125" style="40" customWidth="1"/>
    <col min="32" max="32" width="11.42578125" style="40" customWidth="1"/>
    <col min="33" max="16384" width="9.140625" style="2"/>
  </cols>
  <sheetData>
    <row r="1" spans="1:32" ht="21" customHeight="1" x14ac:dyDescent="0.2">
      <c r="A1" s="50" t="s">
        <v>0</v>
      </c>
      <c r="B1" s="50" t="s">
        <v>1</v>
      </c>
      <c r="C1" s="50" t="s">
        <v>2</v>
      </c>
      <c r="D1" s="57" t="s">
        <v>3</v>
      </c>
      <c r="E1" s="58"/>
      <c r="F1" s="58"/>
      <c r="G1" s="59"/>
      <c r="H1" s="50" t="s">
        <v>4</v>
      </c>
      <c r="I1" s="50"/>
      <c r="J1" s="66"/>
      <c r="K1" s="66"/>
      <c r="L1" s="57" t="s">
        <v>5</v>
      </c>
      <c r="M1" s="58"/>
      <c r="N1" s="58"/>
      <c r="O1" s="58"/>
      <c r="P1" s="58"/>
      <c r="Q1" s="59"/>
      <c r="R1" s="44" t="s">
        <v>6</v>
      </c>
      <c r="S1" s="47" t="s">
        <v>7</v>
      </c>
      <c r="T1" s="47" t="s">
        <v>8</v>
      </c>
      <c r="U1" s="71" t="s">
        <v>9</v>
      </c>
      <c r="V1" s="72"/>
      <c r="W1" s="73"/>
      <c r="X1" s="68" t="s">
        <v>10</v>
      </c>
      <c r="Y1" s="68" t="s">
        <v>11</v>
      </c>
      <c r="Z1" s="67" t="s">
        <v>81</v>
      </c>
      <c r="AA1" s="67"/>
      <c r="AB1" s="67" t="s">
        <v>82</v>
      </c>
      <c r="AC1" s="67"/>
      <c r="AD1" s="68" t="s">
        <v>83</v>
      </c>
      <c r="AE1" s="68" t="s">
        <v>84</v>
      </c>
      <c r="AF1" s="68" t="s">
        <v>85</v>
      </c>
    </row>
    <row r="2" spans="1:32" x14ac:dyDescent="0.2">
      <c r="A2" s="51"/>
      <c r="B2" s="53"/>
      <c r="C2" s="55"/>
      <c r="D2" s="60"/>
      <c r="E2" s="61"/>
      <c r="F2" s="61"/>
      <c r="G2" s="62"/>
      <c r="H2" s="51"/>
      <c r="I2" s="51"/>
      <c r="J2" s="51"/>
      <c r="K2" s="51"/>
      <c r="L2" s="60"/>
      <c r="M2" s="61"/>
      <c r="N2" s="61"/>
      <c r="O2" s="61"/>
      <c r="P2" s="61"/>
      <c r="Q2" s="62"/>
      <c r="R2" s="45"/>
      <c r="S2" s="48"/>
      <c r="T2" s="48"/>
      <c r="U2" s="74" t="s">
        <v>12</v>
      </c>
      <c r="V2" s="74" t="s">
        <v>13</v>
      </c>
      <c r="W2" s="77" t="s">
        <v>14</v>
      </c>
      <c r="X2" s="69"/>
      <c r="Y2" s="69"/>
      <c r="Z2" s="67"/>
      <c r="AA2" s="67"/>
      <c r="AB2" s="67"/>
      <c r="AC2" s="67"/>
      <c r="AD2" s="69"/>
      <c r="AE2" s="69"/>
      <c r="AF2" s="69"/>
    </row>
    <row r="3" spans="1:32" x14ac:dyDescent="0.2">
      <c r="A3" s="51"/>
      <c r="B3" s="53"/>
      <c r="C3" s="55"/>
      <c r="D3" s="63"/>
      <c r="E3" s="64"/>
      <c r="F3" s="64"/>
      <c r="G3" s="65"/>
      <c r="H3" s="52"/>
      <c r="I3" s="52"/>
      <c r="J3" s="52"/>
      <c r="K3" s="52"/>
      <c r="L3" s="63"/>
      <c r="M3" s="64"/>
      <c r="N3" s="64"/>
      <c r="O3" s="64"/>
      <c r="P3" s="64"/>
      <c r="Q3" s="65"/>
      <c r="R3" s="45"/>
      <c r="S3" s="48"/>
      <c r="T3" s="48"/>
      <c r="U3" s="75"/>
      <c r="V3" s="75"/>
      <c r="W3" s="78"/>
      <c r="X3" s="69"/>
      <c r="Y3" s="69"/>
      <c r="Z3" s="67"/>
      <c r="AA3" s="67"/>
      <c r="AB3" s="67"/>
      <c r="AC3" s="67"/>
      <c r="AD3" s="69"/>
      <c r="AE3" s="69"/>
      <c r="AF3" s="69"/>
    </row>
    <row r="4" spans="1:32" ht="33.75" x14ac:dyDescent="0.2">
      <c r="A4" s="52"/>
      <c r="B4" s="54"/>
      <c r="C4" s="56"/>
      <c r="D4" s="3" t="s">
        <v>15</v>
      </c>
      <c r="E4" s="3" t="s">
        <v>16</v>
      </c>
      <c r="F4" s="3" t="s">
        <v>17</v>
      </c>
      <c r="G4" s="4" t="s">
        <v>18</v>
      </c>
      <c r="H4" s="4" t="s">
        <v>19</v>
      </c>
      <c r="I4" s="3" t="s">
        <v>20</v>
      </c>
      <c r="J4" s="3" t="s">
        <v>21</v>
      </c>
      <c r="K4" s="3" t="s">
        <v>22</v>
      </c>
      <c r="L4" s="5" t="s">
        <v>23</v>
      </c>
      <c r="M4" s="5" t="s">
        <v>24</v>
      </c>
      <c r="N4" s="5" t="s">
        <v>25</v>
      </c>
      <c r="O4" s="38" t="s">
        <v>26</v>
      </c>
      <c r="P4" s="5" t="s">
        <v>24</v>
      </c>
      <c r="Q4" s="5" t="s">
        <v>25</v>
      </c>
      <c r="R4" s="46"/>
      <c r="S4" s="49"/>
      <c r="T4" s="49"/>
      <c r="U4" s="76"/>
      <c r="V4" s="76"/>
      <c r="W4" s="79"/>
      <c r="X4" s="70"/>
      <c r="Y4" s="70"/>
      <c r="Z4" s="34" t="s">
        <v>86</v>
      </c>
      <c r="AA4" s="34" t="s">
        <v>87</v>
      </c>
      <c r="AB4" s="34" t="s">
        <v>86</v>
      </c>
      <c r="AC4" s="34" t="s">
        <v>87</v>
      </c>
      <c r="AD4" s="70"/>
      <c r="AE4" s="70"/>
      <c r="AF4" s="70"/>
    </row>
    <row r="5" spans="1:32" x14ac:dyDescent="0.2">
      <c r="A5" s="6">
        <v>1</v>
      </c>
      <c r="B5" s="7">
        <v>2</v>
      </c>
      <c r="C5" s="8">
        <v>3</v>
      </c>
      <c r="D5" s="9">
        <v>4</v>
      </c>
      <c r="E5" s="10">
        <v>5</v>
      </c>
      <c r="F5" s="11">
        <v>6</v>
      </c>
      <c r="G5" s="12">
        <v>7</v>
      </c>
      <c r="H5" s="13" t="s">
        <v>27</v>
      </c>
      <c r="I5" s="13">
        <v>9</v>
      </c>
      <c r="J5" s="10">
        <v>10</v>
      </c>
      <c r="K5" s="6">
        <v>11</v>
      </c>
      <c r="L5" s="14" t="s">
        <v>28</v>
      </c>
      <c r="M5" s="15">
        <v>13</v>
      </c>
      <c r="N5" s="15">
        <v>14</v>
      </c>
      <c r="O5" s="39" t="s">
        <v>29</v>
      </c>
      <c r="P5" s="15">
        <v>16</v>
      </c>
      <c r="Q5" s="15">
        <v>17</v>
      </c>
      <c r="R5" s="41" t="s">
        <v>30</v>
      </c>
      <c r="S5" s="39" t="s">
        <v>88</v>
      </c>
      <c r="T5" s="42" t="s">
        <v>89</v>
      </c>
      <c r="U5" s="16">
        <v>22</v>
      </c>
      <c r="V5" s="15">
        <v>23</v>
      </c>
      <c r="W5" s="16">
        <v>24</v>
      </c>
      <c r="X5" s="15">
        <v>25</v>
      </c>
      <c r="Y5" s="16">
        <v>26</v>
      </c>
      <c r="Z5" s="15">
        <v>27</v>
      </c>
      <c r="AA5" s="16">
        <v>28</v>
      </c>
      <c r="AB5" s="15">
        <v>29</v>
      </c>
      <c r="AC5" s="16">
        <v>30</v>
      </c>
      <c r="AD5" s="15">
        <v>31</v>
      </c>
      <c r="AE5" s="16">
        <v>32</v>
      </c>
      <c r="AF5" s="15">
        <v>33</v>
      </c>
    </row>
    <row r="6" spans="1:32" ht="39" x14ac:dyDescent="0.2">
      <c r="A6" s="17">
        <v>1</v>
      </c>
      <c r="B6" s="18" t="s">
        <v>53</v>
      </c>
      <c r="C6" s="19" t="s">
        <v>54</v>
      </c>
      <c r="D6" s="20" t="s">
        <v>45</v>
      </c>
      <c r="E6" s="20" t="s">
        <v>55</v>
      </c>
      <c r="F6" s="21" t="s">
        <v>32</v>
      </c>
      <c r="G6" s="20" t="s">
        <v>33</v>
      </c>
      <c r="H6" s="22">
        <f>I6+J6+K6</f>
        <v>5</v>
      </c>
      <c r="I6" s="22">
        <v>5</v>
      </c>
      <c r="J6" s="23"/>
      <c r="K6" s="24"/>
      <c r="L6" s="30">
        <f>M6+N6</f>
        <v>27500</v>
      </c>
      <c r="M6" s="31">
        <v>27500</v>
      </c>
      <c r="N6" s="25"/>
      <c r="O6" s="26">
        <f>P6+Q6</f>
        <v>110000</v>
      </c>
      <c r="P6" s="31">
        <v>110000</v>
      </c>
      <c r="Q6" s="25"/>
      <c r="R6" s="30">
        <f t="shared" ref="R6:R19" si="0">L6+O6</f>
        <v>137500</v>
      </c>
      <c r="S6" s="26">
        <f t="shared" ref="S6:S20" si="1">P6/(I6+J6)</f>
        <v>22000</v>
      </c>
      <c r="T6" s="26" t="e">
        <f t="shared" ref="T6:T20" si="2">Q6/K6</f>
        <v>#DIV/0!</v>
      </c>
      <c r="U6" s="29" t="s">
        <v>34</v>
      </c>
      <c r="V6" s="29"/>
      <c r="W6" s="29"/>
      <c r="X6" s="37" t="s">
        <v>38</v>
      </c>
      <c r="Y6" s="29" t="s">
        <v>35</v>
      </c>
      <c r="Z6" s="29">
        <v>0</v>
      </c>
      <c r="AA6" s="29">
        <v>0</v>
      </c>
      <c r="AB6" s="29">
        <v>0</v>
      </c>
      <c r="AC6" s="29">
        <v>0</v>
      </c>
      <c r="AD6" s="43">
        <f t="shared" ref="AD6:AD20" si="3">(Z6*AA6)*100</f>
        <v>0</v>
      </c>
      <c r="AE6" s="43">
        <f t="shared" ref="AE6:AE20" si="4">(AB6*AC6)*500</f>
        <v>0</v>
      </c>
      <c r="AF6" s="43">
        <f t="shared" ref="AF6:AF20" si="5">O6+AD6+AE6</f>
        <v>110000</v>
      </c>
    </row>
    <row r="7" spans="1:32" ht="29.25" x14ac:dyDescent="0.2">
      <c r="A7" s="17">
        <v>2</v>
      </c>
      <c r="B7" s="18" t="s">
        <v>56</v>
      </c>
      <c r="C7" s="19" t="s">
        <v>57</v>
      </c>
      <c r="D7" s="20" t="s">
        <v>45</v>
      </c>
      <c r="E7" s="20" t="s">
        <v>32</v>
      </c>
      <c r="F7" s="21" t="s">
        <v>48</v>
      </c>
      <c r="G7" s="20" t="s">
        <v>42</v>
      </c>
      <c r="H7" s="22">
        <f t="shared" ref="H7:H20" si="6">I7+J7+K7</f>
        <v>50</v>
      </c>
      <c r="I7" s="22">
        <v>50</v>
      </c>
      <c r="J7" s="23"/>
      <c r="K7" s="24"/>
      <c r="L7" s="30">
        <f t="shared" ref="L7:L20" si="7">M7+N7</f>
        <v>4199737</v>
      </c>
      <c r="M7" s="31">
        <v>4199737</v>
      </c>
      <c r="N7" s="25"/>
      <c r="O7" s="26">
        <f t="shared" ref="O7:O20" si="8">P7+Q7</f>
        <v>798938</v>
      </c>
      <c r="P7" s="31">
        <v>798938</v>
      </c>
      <c r="Q7" s="25"/>
      <c r="R7" s="30">
        <f t="shared" si="0"/>
        <v>4998675</v>
      </c>
      <c r="S7" s="26">
        <f t="shared" si="1"/>
        <v>15978.76</v>
      </c>
      <c r="T7" s="26" t="e">
        <f t="shared" si="2"/>
        <v>#DIV/0!</v>
      </c>
      <c r="U7" s="29" t="s">
        <v>34</v>
      </c>
      <c r="V7" s="29"/>
      <c r="W7" s="29"/>
      <c r="X7" s="37" t="s">
        <v>38</v>
      </c>
      <c r="Y7" s="29" t="s">
        <v>38</v>
      </c>
      <c r="Z7" s="29">
        <v>0</v>
      </c>
      <c r="AA7" s="29">
        <v>0</v>
      </c>
      <c r="AB7" s="29">
        <v>0</v>
      </c>
      <c r="AC7" s="29">
        <v>0</v>
      </c>
      <c r="AD7" s="43">
        <f t="shared" si="3"/>
        <v>0</v>
      </c>
      <c r="AE7" s="43">
        <f t="shared" si="4"/>
        <v>0</v>
      </c>
      <c r="AF7" s="43">
        <f t="shared" si="5"/>
        <v>798938</v>
      </c>
    </row>
    <row r="8" spans="1:32" ht="58.5" x14ac:dyDescent="0.2">
      <c r="A8" s="17">
        <v>3</v>
      </c>
      <c r="B8" s="18" t="s">
        <v>58</v>
      </c>
      <c r="C8" s="19" t="s">
        <v>59</v>
      </c>
      <c r="D8" s="20" t="s">
        <v>45</v>
      </c>
      <c r="E8" s="20" t="s">
        <v>45</v>
      </c>
      <c r="F8" s="21" t="s">
        <v>44</v>
      </c>
      <c r="G8" s="20" t="s">
        <v>37</v>
      </c>
      <c r="H8" s="22">
        <f t="shared" si="6"/>
        <v>16</v>
      </c>
      <c r="I8" s="22">
        <v>0</v>
      </c>
      <c r="J8" s="23">
        <v>16</v>
      </c>
      <c r="K8" s="24"/>
      <c r="L8" s="30">
        <f t="shared" si="7"/>
        <v>214476</v>
      </c>
      <c r="M8" s="31">
        <v>214476</v>
      </c>
      <c r="N8" s="25"/>
      <c r="O8" s="26">
        <f t="shared" si="8"/>
        <v>352000</v>
      </c>
      <c r="P8" s="31">
        <v>352000</v>
      </c>
      <c r="Q8" s="25"/>
      <c r="R8" s="30">
        <f t="shared" si="0"/>
        <v>566476</v>
      </c>
      <c r="S8" s="26">
        <f t="shared" si="1"/>
        <v>22000</v>
      </c>
      <c r="T8" s="26" t="e">
        <f t="shared" si="2"/>
        <v>#DIV/0!</v>
      </c>
      <c r="U8" s="29" t="s">
        <v>34</v>
      </c>
      <c r="V8" s="29"/>
      <c r="W8" s="29"/>
      <c r="X8" s="37" t="s">
        <v>38</v>
      </c>
      <c r="Y8" s="29" t="s">
        <v>35</v>
      </c>
      <c r="Z8" s="29">
        <v>0</v>
      </c>
      <c r="AA8" s="29">
        <v>0</v>
      </c>
      <c r="AB8" s="29">
        <v>0</v>
      </c>
      <c r="AC8" s="29">
        <v>0</v>
      </c>
      <c r="AD8" s="43">
        <f t="shared" si="3"/>
        <v>0</v>
      </c>
      <c r="AE8" s="43">
        <f t="shared" si="4"/>
        <v>0</v>
      </c>
      <c r="AF8" s="43">
        <f t="shared" si="5"/>
        <v>352000</v>
      </c>
    </row>
    <row r="9" spans="1:32" ht="29.25" x14ac:dyDescent="0.2">
      <c r="A9" s="17">
        <v>4</v>
      </c>
      <c r="B9" s="18" t="s">
        <v>60</v>
      </c>
      <c r="C9" s="19" t="s">
        <v>61</v>
      </c>
      <c r="D9" s="20" t="s">
        <v>45</v>
      </c>
      <c r="E9" s="20" t="s">
        <v>52</v>
      </c>
      <c r="F9" s="21" t="s">
        <v>32</v>
      </c>
      <c r="G9" s="20" t="s">
        <v>33</v>
      </c>
      <c r="H9" s="22">
        <f t="shared" si="6"/>
        <v>50</v>
      </c>
      <c r="I9" s="22">
        <v>50</v>
      </c>
      <c r="J9" s="23"/>
      <c r="K9" s="24"/>
      <c r="L9" s="30">
        <f t="shared" si="7"/>
        <v>500000</v>
      </c>
      <c r="M9" s="31">
        <v>500000</v>
      </c>
      <c r="N9" s="25"/>
      <c r="O9" s="26">
        <f t="shared" si="8"/>
        <v>1100000</v>
      </c>
      <c r="P9" s="31">
        <v>1100000</v>
      </c>
      <c r="Q9" s="25"/>
      <c r="R9" s="30">
        <f t="shared" si="0"/>
        <v>1600000</v>
      </c>
      <c r="S9" s="26">
        <f t="shared" si="1"/>
        <v>22000</v>
      </c>
      <c r="T9" s="26" t="e">
        <f t="shared" si="2"/>
        <v>#DIV/0!</v>
      </c>
      <c r="U9" s="29" t="s">
        <v>34</v>
      </c>
      <c r="V9" s="29"/>
      <c r="W9" s="29"/>
      <c r="X9" s="37" t="s">
        <v>35</v>
      </c>
      <c r="Y9" s="29" t="s">
        <v>35</v>
      </c>
      <c r="Z9" s="29">
        <v>0</v>
      </c>
      <c r="AA9" s="29">
        <v>0</v>
      </c>
      <c r="AB9" s="29">
        <v>0</v>
      </c>
      <c r="AC9" s="29">
        <v>0</v>
      </c>
      <c r="AD9" s="43">
        <f t="shared" si="3"/>
        <v>0</v>
      </c>
      <c r="AE9" s="43">
        <f t="shared" si="4"/>
        <v>0</v>
      </c>
      <c r="AF9" s="43">
        <f t="shared" si="5"/>
        <v>1100000</v>
      </c>
    </row>
    <row r="10" spans="1:32" ht="29.25" x14ac:dyDescent="0.2">
      <c r="A10" s="17">
        <v>5</v>
      </c>
      <c r="B10" s="18" t="s">
        <v>60</v>
      </c>
      <c r="C10" s="19" t="s">
        <v>61</v>
      </c>
      <c r="D10" s="20" t="s">
        <v>45</v>
      </c>
      <c r="E10" s="20" t="s">
        <v>52</v>
      </c>
      <c r="F10" s="21" t="s">
        <v>32</v>
      </c>
      <c r="G10" s="20" t="s">
        <v>33</v>
      </c>
      <c r="H10" s="22">
        <f t="shared" si="6"/>
        <v>50</v>
      </c>
      <c r="I10" s="22">
        <v>50</v>
      </c>
      <c r="J10" s="23"/>
      <c r="K10" s="24"/>
      <c r="L10" s="30">
        <f t="shared" si="7"/>
        <v>500000</v>
      </c>
      <c r="M10" s="31">
        <v>500000</v>
      </c>
      <c r="N10" s="25"/>
      <c r="O10" s="26">
        <f t="shared" si="8"/>
        <v>1100000</v>
      </c>
      <c r="P10" s="31">
        <v>1100000</v>
      </c>
      <c r="Q10" s="25"/>
      <c r="R10" s="30">
        <f t="shared" si="0"/>
        <v>1600000</v>
      </c>
      <c r="S10" s="26">
        <f t="shared" si="1"/>
        <v>22000</v>
      </c>
      <c r="T10" s="26" t="e">
        <f t="shared" si="2"/>
        <v>#DIV/0!</v>
      </c>
      <c r="U10" s="29" t="s">
        <v>34</v>
      </c>
      <c r="V10" s="29"/>
      <c r="W10" s="29"/>
      <c r="X10" s="37" t="s">
        <v>35</v>
      </c>
      <c r="Y10" s="29" t="s">
        <v>35</v>
      </c>
      <c r="Z10" s="29">
        <v>0</v>
      </c>
      <c r="AA10" s="29">
        <v>0</v>
      </c>
      <c r="AB10" s="29">
        <v>0</v>
      </c>
      <c r="AC10" s="29">
        <v>0</v>
      </c>
      <c r="AD10" s="43">
        <f t="shared" si="3"/>
        <v>0</v>
      </c>
      <c r="AE10" s="43">
        <f t="shared" si="4"/>
        <v>0</v>
      </c>
      <c r="AF10" s="43">
        <f t="shared" si="5"/>
        <v>1100000</v>
      </c>
    </row>
    <row r="11" spans="1:32" ht="68.25" x14ac:dyDescent="0.2">
      <c r="A11" s="17">
        <v>6</v>
      </c>
      <c r="B11" s="18" t="s">
        <v>62</v>
      </c>
      <c r="C11" s="19" t="s">
        <v>63</v>
      </c>
      <c r="D11" s="20" t="s">
        <v>45</v>
      </c>
      <c r="E11" s="20" t="s">
        <v>41</v>
      </c>
      <c r="F11" s="21" t="s">
        <v>36</v>
      </c>
      <c r="G11" s="20" t="s">
        <v>42</v>
      </c>
      <c r="H11" s="22">
        <f t="shared" si="6"/>
        <v>16</v>
      </c>
      <c r="I11" s="22">
        <v>16</v>
      </c>
      <c r="J11" s="23"/>
      <c r="K11" s="24"/>
      <c r="L11" s="30">
        <f t="shared" si="7"/>
        <v>33600</v>
      </c>
      <c r="M11" s="31">
        <v>33600</v>
      </c>
      <c r="N11" s="25"/>
      <c r="O11" s="26">
        <f t="shared" si="8"/>
        <v>134400</v>
      </c>
      <c r="P11" s="31">
        <v>134400</v>
      </c>
      <c r="Q11" s="25"/>
      <c r="R11" s="30">
        <f t="shared" si="0"/>
        <v>168000</v>
      </c>
      <c r="S11" s="26">
        <f t="shared" si="1"/>
        <v>8400</v>
      </c>
      <c r="T11" s="26" t="e">
        <f t="shared" si="2"/>
        <v>#DIV/0!</v>
      </c>
      <c r="U11" s="29" t="s">
        <v>34</v>
      </c>
      <c r="V11" s="29"/>
      <c r="W11" s="29"/>
      <c r="X11" s="37" t="s">
        <v>38</v>
      </c>
      <c r="Y11" s="29" t="s">
        <v>35</v>
      </c>
      <c r="Z11" s="35">
        <v>16</v>
      </c>
      <c r="AA11" s="35">
        <v>10</v>
      </c>
      <c r="AB11" s="29">
        <v>0</v>
      </c>
      <c r="AC11" s="29">
        <v>0</v>
      </c>
      <c r="AD11" s="43">
        <f t="shared" si="3"/>
        <v>16000</v>
      </c>
      <c r="AE11" s="43">
        <f t="shared" si="4"/>
        <v>0</v>
      </c>
      <c r="AF11" s="43">
        <f t="shared" si="5"/>
        <v>150400</v>
      </c>
    </row>
    <row r="12" spans="1:32" ht="58.5" x14ac:dyDescent="0.2">
      <c r="A12" s="17">
        <v>7</v>
      </c>
      <c r="B12" s="18" t="s">
        <v>64</v>
      </c>
      <c r="C12" s="19" t="s">
        <v>65</v>
      </c>
      <c r="D12" s="20" t="s">
        <v>45</v>
      </c>
      <c r="E12" s="20" t="s">
        <v>43</v>
      </c>
      <c r="F12" s="21" t="s">
        <v>40</v>
      </c>
      <c r="G12" s="20" t="s">
        <v>42</v>
      </c>
      <c r="H12" s="22">
        <f t="shared" si="6"/>
        <v>25</v>
      </c>
      <c r="I12" s="22">
        <v>25</v>
      </c>
      <c r="J12" s="23"/>
      <c r="K12" s="24"/>
      <c r="L12" s="30">
        <f t="shared" si="7"/>
        <v>787753.14</v>
      </c>
      <c r="M12" s="31">
        <v>787753.14</v>
      </c>
      <c r="N12" s="25"/>
      <c r="O12" s="26">
        <f t="shared" si="8"/>
        <v>550000</v>
      </c>
      <c r="P12" s="31">
        <v>550000</v>
      </c>
      <c r="Q12" s="25"/>
      <c r="R12" s="30">
        <f t="shared" si="0"/>
        <v>1337753.1400000001</v>
      </c>
      <c r="S12" s="26">
        <f t="shared" si="1"/>
        <v>22000</v>
      </c>
      <c r="T12" s="26" t="e">
        <f t="shared" si="2"/>
        <v>#DIV/0!</v>
      </c>
      <c r="U12" s="29" t="s">
        <v>34</v>
      </c>
      <c r="V12" s="29"/>
      <c r="W12" s="29"/>
      <c r="X12" s="37" t="s">
        <v>38</v>
      </c>
      <c r="Y12" s="29" t="s">
        <v>35</v>
      </c>
      <c r="Z12" s="29">
        <v>0</v>
      </c>
      <c r="AA12" s="29">
        <v>0</v>
      </c>
      <c r="AB12" s="29">
        <v>0</v>
      </c>
      <c r="AC12" s="29">
        <v>0</v>
      </c>
      <c r="AD12" s="43">
        <f t="shared" si="3"/>
        <v>0</v>
      </c>
      <c r="AE12" s="43">
        <f t="shared" si="4"/>
        <v>0</v>
      </c>
      <c r="AF12" s="43">
        <f t="shared" si="5"/>
        <v>550000</v>
      </c>
    </row>
    <row r="13" spans="1:32" ht="78" x14ac:dyDescent="0.2">
      <c r="A13" s="17">
        <v>8</v>
      </c>
      <c r="B13" s="18" t="s">
        <v>66</v>
      </c>
      <c r="C13" s="19" t="s">
        <v>67</v>
      </c>
      <c r="D13" s="20" t="s">
        <v>45</v>
      </c>
      <c r="E13" s="20" t="s">
        <v>36</v>
      </c>
      <c r="F13" s="21" t="s">
        <v>32</v>
      </c>
      <c r="G13" s="20" t="s">
        <v>33</v>
      </c>
      <c r="H13" s="22">
        <f t="shared" si="6"/>
        <v>24</v>
      </c>
      <c r="I13" s="22">
        <v>24</v>
      </c>
      <c r="J13" s="23"/>
      <c r="K13" s="24"/>
      <c r="L13" s="30">
        <f t="shared" si="7"/>
        <v>67840</v>
      </c>
      <c r="M13" s="31">
        <v>67840</v>
      </c>
      <c r="N13" s="25"/>
      <c r="O13" s="26">
        <f t="shared" si="8"/>
        <v>271360</v>
      </c>
      <c r="P13" s="31">
        <v>271360</v>
      </c>
      <c r="Q13" s="25"/>
      <c r="R13" s="30">
        <f t="shared" si="0"/>
        <v>339200</v>
      </c>
      <c r="S13" s="26">
        <f t="shared" si="1"/>
        <v>11306.666666666666</v>
      </c>
      <c r="T13" s="26" t="e">
        <f t="shared" si="2"/>
        <v>#DIV/0!</v>
      </c>
      <c r="U13" s="29" t="s">
        <v>34</v>
      </c>
      <c r="V13" s="29"/>
      <c r="W13" s="29"/>
      <c r="X13" s="37" t="s">
        <v>35</v>
      </c>
      <c r="Y13" s="29" t="s">
        <v>35</v>
      </c>
      <c r="Z13" s="35">
        <v>24</v>
      </c>
      <c r="AA13" s="35">
        <v>4</v>
      </c>
      <c r="AB13" s="29">
        <v>0</v>
      </c>
      <c r="AC13" s="29">
        <v>0</v>
      </c>
      <c r="AD13" s="43">
        <f t="shared" si="3"/>
        <v>9600</v>
      </c>
      <c r="AE13" s="43">
        <f t="shared" si="4"/>
        <v>0</v>
      </c>
      <c r="AF13" s="43">
        <f t="shared" si="5"/>
        <v>280960</v>
      </c>
    </row>
    <row r="14" spans="1:32" ht="68.25" x14ac:dyDescent="0.2">
      <c r="A14" s="17">
        <v>9</v>
      </c>
      <c r="B14" s="18" t="s">
        <v>68</v>
      </c>
      <c r="C14" s="19" t="s">
        <v>69</v>
      </c>
      <c r="D14" s="20" t="s">
        <v>45</v>
      </c>
      <c r="E14" s="20" t="s">
        <v>46</v>
      </c>
      <c r="F14" s="21" t="s">
        <v>31</v>
      </c>
      <c r="G14" s="20" t="s">
        <v>42</v>
      </c>
      <c r="H14" s="22">
        <f t="shared" si="6"/>
        <v>17</v>
      </c>
      <c r="I14" s="22">
        <v>17</v>
      </c>
      <c r="J14" s="23"/>
      <c r="K14" s="24"/>
      <c r="L14" s="30">
        <f t="shared" si="7"/>
        <v>93500</v>
      </c>
      <c r="M14" s="31">
        <v>93500</v>
      </c>
      <c r="N14" s="25"/>
      <c r="O14" s="26">
        <f t="shared" si="8"/>
        <v>374000</v>
      </c>
      <c r="P14" s="31">
        <v>374000</v>
      </c>
      <c r="Q14" s="25"/>
      <c r="R14" s="30">
        <f t="shared" si="0"/>
        <v>467500</v>
      </c>
      <c r="S14" s="26">
        <f t="shared" si="1"/>
        <v>22000</v>
      </c>
      <c r="T14" s="26" t="e">
        <f t="shared" si="2"/>
        <v>#DIV/0!</v>
      </c>
      <c r="U14" s="29" t="s">
        <v>34</v>
      </c>
      <c r="V14" s="29"/>
      <c r="W14" s="29"/>
      <c r="X14" s="37" t="s">
        <v>35</v>
      </c>
      <c r="Y14" s="29" t="s">
        <v>35</v>
      </c>
      <c r="Z14" s="35">
        <v>17</v>
      </c>
      <c r="AA14" s="35">
        <v>6</v>
      </c>
      <c r="AB14" s="29">
        <v>0</v>
      </c>
      <c r="AC14" s="29">
        <v>0</v>
      </c>
      <c r="AD14" s="43">
        <f t="shared" si="3"/>
        <v>10200</v>
      </c>
      <c r="AE14" s="43">
        <f t="shared" si="4"/>
        <v>0</v>
      </c>
      <c r="AF14" s="43">
        <f t="shared" si="5"/>
        <v>384200</v>
      </c>
    </row>
    <row r="15" spans="1:32" ht="29.25" x14ac:dyDescent="0.2">
      <c r="A15" s="17">
        <v>10</v>
      </c>
      <c r="B15" s="18" t="s">
        <v>70</v>
      </c>
      <c r="C15" s="19" t="s">
        <v>71</v>
      </c>
      <c r="D15" s="20" t="s">
        <v>45</v>
      </c>
      <c r="E15" s="20" t="s">
        <v>41</v>
      </c>
      <c r="F15" s="21" t="s">
        <v>50</v>
      </c>
      <c r="G15" s="20" t="s">
        <v>37</v>
      </c>
      <c r="H15" s="22">
        <f t="shared" si="6"/>
        <v>50</v>
      </c>
      <c r="I15" s="22">
        <v>50</v>
      </c>
      <c r="J15" s="23"/>
      <c r="K15" s="24"/>
      <c r="L15" s="30">
        <f t="shared" si="7"/>
        <v>140000</v>
      </c>
      <c r="M15" s="31">
        <v>140000</v>
      </c>
      <c r="N15" s="25"/>
      <c r="O15" s="26">
        <f t="shared" si="8"/>
        <v>560000</v>
      </c>
      <c r="P15" s="31">
        <v>560000</v>
      </c>
      <c r="Q15" s="25"/>
      <c r="R15" s="30">
        <f t="shared" si="0"/>
        <v>700000</v>
      </c>
      <c r="S15" s="26">
        <f t="shared" si="1"/>
        <v>11200</v>
      </c>
      <c r="T15" s="26" t="e">
        <f t="shared" si="2"/>
        <v>#DIV/0!</v>
      </c>
      <c r="U15" s="29" t="s">
        <v>34</v>
      </c>
      <c r="V15" s="29"/>
      <c r="W15" s="29"/>
      <c r="X15" s="37" t="s">
        <v>35</v>
      </c>
      <c r="Y15" s="29" t="s">
        <v>35</v>
      </c>
      <c r="Z15" s="29">
        <v>0</v>
      </c>
      <c r="AA15" s="29">
        <v>0</v>
      </c>
      <c r="AB15" s="29">
        <v>0</v>
      </c>
      <c r="AC15" s="29">
        <v>0</v>
      </c>
      <c r="AD15" s="43">
        <f t="shared" si="3"/>
        <v>0</v>
      </c>
      <c r="AE15" s="43">
        <f t="shared" si="4"/>
        <v>0</v>
      </c>
      <c r="AF15" s="43">
        <f t="shared" si="5"/>
        <v>560000</v>
      </c>
    </row>
    <row r="16" spans="1:32" ht="58.5" x14ac:dyDescent="0.2">
      <c r="A16" s="17">
        <v>11</v>
      </c>
      <c r="B16" s="27" t="s">
        <v>72</v>
      </c>
      <c r="C16" s="28" t="s">
        <v>73</v>
      </c>
      <c r="D16" s="20" t="s">
        <v>45</v>
      </c>
      <c r="E16" s="20" t="s">
        <v>39</v>
      </c>
      <c r="F16" s="21" t="s">
        <v>36</v>
      </c>
      <c r="G16" s="20" t="s">
        <v>37</v>
      </c>
      <c r="H16" s="22">
        <f t="shared" si="6"/>
        <v>50</v>
      </c>
      <c r="I16" s="22">
        <v>50</v>
      </c>
      <c r="J16" s="23"/>
      <c r="K16" s="24"/>
      <c r="L16" s="30">
        <f t="shared" si="7"/>
        <v>118669.6</v>
      </c>
      <c r="M16" s="31">
        <v>118669.6</v>
      </c>
      <c r="N16" s="25"/>
      <c r="O16" s="26">
        <f t="shared" si="8"/>
        <v>474678.4</v>
      </c>
      <c r="P16" s="31">
        <v>474678.4</v>
      </c>
      <c r="Q16" s="25"/>
      <c r="R16" s="30">
        <f t="shared" si="0"/>
        <v>593348</v>
      </c>
      <c r="S16" s="26">
        <f t="shared" si="1"/>
        <v>9493.5680000000011</v>
      </c>
      <c r="T16" s="26" t="e">
        <f t="shared" si="2"/>
        <v>#DIV/0!</v>
      </c>
      <c r="U16" s="29" t="s">
        <v>34</v>
      </c>
      <c r="V16" s="29"/>
      <c r="W16" s="29"/>
      <c r="X16" s="37" t="s">
        <v>38</v>
      </c>
      <c r="Y16" s="29" t="s">
        <v>35</v>
      </c>
      <c r="Z16" s="35">
        <v>50</v>
      </c>
      <c r="AA16" s="35">
        <v>4</v>
      </c>
      <c r="AB16" s="29">
        <v>0</v>
      </c>
      <c r="AC16" s="29">
        <v>0</v>
      </c>
      <c r="AD16" s="43">
        <f t="shared" si="3"/>
        <v>20000</v>
      </c>
      <c r="AE16" s="43">
        <f t="shared" si="4"/>
        <v>0</v>
      </c>
      <c r="AF16" s="43">
        <f t="shared" si="5"/>
        <v>494678.4</v>
      </c>
    </row>
    <row r="17" spans="1:70" ht="39" x14ac:dyDescent="0.2">
      <c r="A17" s="17">
        <v>12</v>
      </c>
      <c r="B17" s="27" t="s">
        <v>74</v>
      </c>
      <c r="C17" s="28" t="s">
        <v>75</v>
      </c>
      <c r="D17" s="20" t="s">
        <v>45</v>
      </c>
      <c r="E17" s="20" t="s">
        <v>45</v>
      </c>
      <c r="F17" s="21" t="s">
        <v>47</v>
      </c>
      <c r="G17" s="20" t="s">
        <v>42</v>
      </c>
      <c r="H17" s="22">
        <f t="shared" si="6"/>
        <v>27</v>
      </c>
      <c r="I17" s="22">
        <v>27</v>
      </c>
      <c r="J17" s="23"/>
      <c r="K17" s="24"/>
      <c r="L17" s="30">
        <f t="shared" si="7"/>
        <v>1208364</v>
      </c>
      <c r="M17" s="31">
        <v>1208364</v>
      </c>
      <c r="N17" s="25"/>
      <c r="O17" s="26">
        <f t="shared" si="8"/>
        <v>594000</v>
      </c>
      <c r="P17" s="31">
        <v>594000</v>
      </c>
      <c r="Q17" s="25"/>
      <c r="R17" s="30">
        <f t="shared" si="0"/>
        <v>1802364</v>
      </c>
      <c r="S17" s="26">
        <f t="shared" si="1"/>
        <v>22000</v>
      </c>
      <c r="T17" s="26" t="e">
        <f t="shared" si="2"/>
        <v>#DIV/0!</v>
      </c>
      <c r="U17" s="29" t="s">
        <v>34</v>
      </c>
      <c r="V17" s="29"/>
      <c r="W17" s="29"/>
      <c r="X17" s="37" t="s">
        <v>38</v>
      </c>
      <c r="Y17" s="29" t="s">
        <v>35</v>
      </c>
      <c r="Z17" s="29">
        <v>0</v>
      </c>
      <c r="AA17" s="29">
        <v>0</v>
      </c>
      <c r="AB17" s="29">
        <v>0</v>
      </c>
      <c r="AC17" s="29">
        <v>0</v>
      </c>
      <c r="AD17" s="43">
        <f t="shared" si="3"/>
        <v>0</v>
      </c>
      <c r="AE17" s="43">
        <f t="shared" si="4"/>
        <v>0</v>
      </c>
      <c r="AF17" s="43">
        <f t="shared" si="5"/>
        <v>594000</v>
      </c>
    </row>
    <row r="18" spans="1:70" ht="48.75" x14ac:dyDescent="0.2">
      <c r="A18" s="17">
        <v>13</v>
      </c>
      <c r="B18" s="27" t="s">
        <v>76</v>
      </c>
      <c r="C18" s="28" t="s">
        <v>77</v>
      </c>
      <c r="D18" s="20" t="s">
        <v>45</v>
      </c>
      <c r="E18" s="20" t="s">
        <v>51</v>
      </c>
      <c r="F18" s="21" t="s">
        <v>32</v>
      </c>
      <c r="G18" s="20" t="s">
        <v>33</v>
      </c>
      <c r="H18" s="22">
        <f t="shared" si="6"/>
        <v>63</v>
      </c>
      <c r="I18" s="22">
        <v>63</v>
      </c>
      <c r="J18" s="23"/>
      <c r="K18" s="24"/>
      <c r="L18" s="30">
        <f t="shared" si="7"/>
        <v>346500</v>
      </c>
      <c r="M18" s="31">
        <v>346500</v>
      </c>
      <c r="N18" s="25"/>
      <c r="O18" s="26">
        <f t="shared" si="8"/>
        <v>1386000</v>
      </c>
      <c r="P18" s="31">
        <v>1386000</v>
      </c>
      <c r="Q18" s="25"/>
      <c r="R18" s="30">
        <f t="shared" si="0"/>
        <v>1732500</v>
      </c>
      <c r="S18" s="26">
        <f t="shared" si="1"/>
        <v>22000</v>
      </c>
      <c r="T18" s="26" t="e">
        <f t="shared" si="2"/>
        <v>#DIV/0!</v>
      </c>
      <c r="U18" s="29" t="s">
        <v>34</v>
      </c>
      <c r="V18" s="29"/>
      <c r="W18" s="29"/>
      <c r="X18" s="37" t="s">
        <v>38</v>
      </c>
      <c r="Y18" s="29" t="s">
        <v>35</v>
      </c>
      <c r="Z18" s="36">
        <v>63</v>
      </c>
      <c r="AA18" s="36">
        <v>1</v>
      </c>
      <c r="AB18" s="29">
        <v>0</v>
      </c>
      <c r="AC18" s="29">
        <v>0</v>
      </c>
      <c r="AD18" s="43">
        <f t="shared" si="3"/>
        <v>6300</v>
      </c>
      <c r="AE18" s="43">
        <f t="shared" si="4"/>
        <v>0</v>
      </c>
      <c r="AF18" s="43">
        <f t="shared" si="5"/>
        <v>1392300</v>
      </c>
    </row>
    <row r="19" spans="1:70" s="32" customFormat="1" ht="48.75" x14ac:dyDescent="0.2">
      <c r="A19" s="17">
        <v>14</v>
      </c>
      <c r="B19" s="27" t="s">
        <v>78</v>
      </c>
      <c r="C19" s="28" t="s">
        <v>77</v>
      </c>
      <c r="D19" s="20" t="s">
        <v>45</v>
      </c>
      <c r="E19" s="20" t="s">
        <v>51</v>
      </c>
      <c r="F19" s="21" t="s">
        <v>32</v>
      </c>
      <c r="G19" s="20" t="s">
        <v>33</v>
      </c>
      <c r="H19" s="22">
        <f t="shared" si="6"/>
        <v>125</v>
      </c>
      <c r="I19" s="22">
        <v>125</v>
      </c>
      <c r="J19" s="23"/>
      <c r="K19" s="24"/>
      <c r="L19" s="30">
        <f t="shared" si="7"/>
        <v>130000</v>
      </c>
      <c r="M19" s="31">
        <v>130000</v>
      </c>
      <c r="N19" s="25"/>
      <c r="O19" s="26">
        <f t="shared" si="8"/>
        <v>520000</v>
      </c>
      <c r="P19" s="31">
        <v>520000</v>
      </c>
      <c r="Q19" s="25"/>
      <c r="R19" s="30">
        <f t="shared" si="0"/>
        <v>650000</v>
      </c>
      <c r="S19" s="26">
        <f t="shared" si="1"/>
        <v>4160</v>
      </c>
      <c r="T19" s="26" t="e">
        <f t="shared" si="2"/>
        <v>#DIV/0!</v>
      </c>
      <c r="U19" s="29" t="s">
        <v>34</v>
      </c>
      <c r="V19" s="29"/>
      <c r="W19" s="29"/>
      <c r="X19" s="37" t="s">
        <v>38</v>
      </c>
      <c r="Y19" s="29" t="s">
        <v>35</v>
      </c>
      <c r="Z19" s="36">
        <v>125</v>
      </c>
      <c r="AA19" s="36">
        <v>7</v>
      </c>
      <c r="AB19" s="29">
        <v>0</v>
      </c>
      <c r="AC19" s="29">
        <v>0</v>
      </c>
      <c r="AD19" s="43">
        <f t="shared" si="3"/>
        <v>87500</v>
      </c>
      <c r="AE19" s="43">
        <f t="shared" si="4"/>
        <v>0</v>
      </c>
      <c r="AF19" s="43">
        <f t="shared" si="5"/>
        <v>607500</v>
      </c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ht="39.75" thickBot="1" x14ac:dyDescent="0.25">
      <c r="A20" s="17">
        <v>15</v>
      </c>
      <c r="B20" s="27" t="s">
        <v>79</v>
      </c>
      <c r="C20" s="28" t="s">
        <v>80</v>
      </c>
      <c r="D20" s="20" t="s">
        <v>45</v>
      </c>
      <c r="E20" s="20" t="s">
        <v>49</v>
      </c>
      <c r="F20" s="21" t="s">
        <v>49</v>
      </c>
      <c r="G20" s="20" t="s">
        <v>42</v>
      </c>
      <c r="H20" s="80">
        <f t="shared" si="6"/>
        <v>100</v>
      </c>
      <c r="I20" s="22">
        <v>100</v>
      </c>
      <c r="J20" s="23"/>
      <c r="K20" s="24"/>
      <c r="L20" s="30">
        <f t="shared" si="7"/>
        <v>550000</v>
      </c>
      <c r="M20" s="31">
        <v>550000</v>
      </c>
      <c r="N20" s="25"/>
      <c r="O20" s="83">
        <f t="shared" si="8"/>
        <v>2200000</v>
      </c>
      <c r="P20" s="31">
        <v>2200000</v>
      </c>
      <c r="Q20" s="25"/>
      <c r="R20" s="30">
        <f>L20+O20</f>
        <v>2750000</v>
      </c>
      <c r="S20" s="26">
        <f t="shared" si="1"/>
        <v>22000</v>
      </c>
      <c r="T20" s="26" t="e">
        <f t="shared" si="2"/>
        <v>#DIV/0!</v>
      </c>
      <c r="U20" s="29" t="s">
        <v>34</v>
      </c>
      <c r="V20" s="29"/>
      <c r="W20" s="29"/>
      <c r="X20" s="37" t="s">
        <v>38</v>
      </c>
      <c r="Y20" s="29" t="s">
        <v>38</v>
      </c>
      <c r="Z20" s="84">
        <v>0</v>
      </c>
      <c r="AA20" s="29">
        <v>0</v>
      </c>
      <c r="AB20" s="29">
        <v>0</v>
      </c>
      <c r="AC20" s="29">
        <v>0</v>
      </c>
      <c r="AD20" s="86">
        <f t="shared" si="3"/>
        <v>0</v>
      </c>
      <c r="AE20" s="43">
        <f t="shared" si="4"/>
        <v>0</v>
      </c>
      <c r="AF20" s="86">
        <f t="shared" si="5"/>
        <v>2200000</v>
      </c>
    </row>
    <row r="21" spans="1:70" s="1" customFormat="1" ht="12.75" thickBot="1" x14ac:dyDescent="0.25">
      <c r="G21" s="40"/>
      <c r="H21" s="82">
        <f>SUM(H6:H20)</f>
        <v>668</v>
      </c>
      <c r="I21" s="33"/>
      <c r="J21" s="33"/>
      <c r="K21" s="33"/>
      <c r="L21" s="33"/>
      <c r="M21" s="33"/>
      <c r="N21" s="33"/>
      <c r="O21" s="81">
        <f>SUM(O6:O20)</f>
        <v>10525376.4</v>
      </c>
      <c r="P21" s="33"/>
      <c r="Q21" s="33"/>
      <c r="R21" s="40"/>
      <c r="S21" s="40"/>
      <c r="T21" s="40"/>
      <c r="U21" s="33"/>
      <c r="V21" s="33"/>
      <c r="Z21" s="85">
        <f>SUM(Z6:Z20)</f>
        <v>295</v>
      </c>
      <c r="AD21" s="81">
        <f>SUM(AD6:AD20)</f>
        <v>149600</v>
      </c>
      <c r="AE21" s="40"/>
      <c r="AF21" s="81">
        <f>SUM(AF6:AF20)</f>
        <v>10674976.4</v>
      </c>
      <c r="AG21" s="2"/>
      <c r="AH21" s="2"/>
      <c r="AI21" s="2"/>
      <c r="AJ21" s="2"/>
      <c r="AK21" s="2"/>
      <c r="AL21" s="2"/>
    </row>
  </sheetData>
  <autoFilter ref="A1:AF21" xr:uid="{00000000-0009-0000-0000-000000000000}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20" showButton="0"/>
    <filterColumn colId="21" showButton="0"/>
  </autoFilter>
  <mergeCells count="20">
    <mergeCell ref="AB1:AC3"/>
    <mergeCell ref="AD1:AD4"/>
    <mergeCell ref="AE1:AE4"/>
    <mergeCell ref="AF1:AF4"/>
    <mergeCell ref="U1:W1"/>
    <mergeCell ref="X1:X4"/>
    <mergeCell ref="Y1:Y4"/>
    <mergeCell ref="U2:U4"/>
    <mergeCell ref="V2:V4"/>
    <mergeCell ref="W2:W4"/>
    <mergeCell ref="Z1:AA3"/>
    <mergeCell ref="R1:R4"/>
    <mergeCell ref="S1:S4"/>
    <mergeCell ref="T1:T4"/>
    <mergeCell ref="A1:A4"/>
    <mergeCell ref="B1:B4"/>
    <mergeCell ref="C1:C4"/>
    <mergeCell ref="D1:G3"/>
    <mergeCell ref="H1:K3"/>
    <mergeCell ref="L1:Q3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D4:G4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Paulina Morawa</cp:lastModifiedBy>
  <dcterms:created xsi:type="dcterms:W3CDTF">2019-02-08T08:16:08Z</dcterms:created>
  <dcterms:modified xsi:type="dcterms:W3CDTF">2019-02-28T10:37:07Z</dcterms:modified>
</cp:coreProperties>
</file>